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247C6B29-7DB7-43DB-BCFF-DCC9D8FD3B1B}" xr6:coauthVersionLast="44" xr6:coauthVersionMax="44" xr10:uidLastSave="{00000000-0000-0000-0000-000000000000}"/>
  <bookViews>
    <workbookView xWindow="25080" yWindow="-120" windowWidth="25440" windowHeight="15390" xr2:uid="{00000000-000D-0000-FFFF-FFFF00000000}"/>
  </bookViews>
  <sheets>
    <sheet name="Personal Month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E34" i="1"/>
  <c r="E32" i="1"/>
  <c r="E12" i="1"/>
  <c r="E13" i="1"/>
  <c r="E14" i="1"/>
  <c r="E15" i="1"/>
  <c r="E16" i="1"/>
  <c r="E22" i="1"/>
  <c r="J19" i="1"/>
  <c r="J18" i="1"/>
  <c r="J17" i="1"/>
  <c r="J16" i="1"/>
  <c r="J15" i="1"/>
  <c r="J14" i="1"/>
  <c r="J13" i="1"/>
  <c r="J12" i="1"/>
  <c r="H6" i="1"/>
  <c r="H4" i="1"/>
  <c r="J22" i="1" l="1"/>
  <c r="C7" i="1"/>
  <c r="G25" i="1"/>
  <c r="G26" i="1"/>
  <c r="G27" i="1"/>
  <c r="G28" i="1"/>
  <c r="G29" i="1"/>
  <c r="G30" i="1" l="1"/>
  <c r="E36" i="1"/>
</calcChain>
</file>

<file path=xl/sharedStrings.xml><?xml version="1.0" encoding="utf-8"?>
<sst xmlns="http://schemas.openxmlformats.org/spreadsheetml/2006/main" count="52" uniqueCount="43">
  <si>
    <t>Projected Cost</t>
  </si>
  <si>
    <t>Actual Cost</t>
  </si>
  <si>
    <t>Difference</t>
  </si>
  <si>
    <t>Subtotal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</si>
  <si>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</si>
  <si>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A5.</t>
  </si>
  <si>
    <t>Total Projected Cost</t>
  </si>
  <si>
    <t>Total Actual Cost</t>
  </si>
  <si>
    <t>Total Difference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</si>
  <si>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</si>
  <si>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</si>
  <si>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</si>
  <si>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</si>
  <si>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</si>
  <si>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HOSA Budget 2019-2020</t>
  </si>
  <si>
    <t>EVENTS</t>
  </si>
  <si>
    <t>FUNDRAISERS</t>
  </si>
  <si>
    <t>ACCOUNT BALANCE</t>
  </si>
  <si>
    <t>Balance</t>
  </si>
  <si>
    <t>Net Gain/Loss</t>
  </si>
  <si>
    <t>Total Balance</t>
  </si>
  <si>
    <t>Chapter Leadership Camp</t>
  </si>
  <si>
    <t>Fall Leadership Conference</t>
  </si>
  <si>
    <t>Regional Conference</t>
  </si>
  <si>
    <t>State Leadership Conference</t>
  </si>
  <si>
    <t>International Leadership Conference</t>
  </si>
  <si>
    <t>NPCF Walk</t>
  </si>
  <si>
    <t>St. Mary's Food Bank</t>
  </si>
  <si>
    <t>Chapter Proceeds</t>
  </si>
  <si>
    <t>Meat Stick Fundraiser</t>
  </si>
  <si>
    <t>Trivia Night</t>
  </si>
  <si>
    <t>Movie Night</t>
  </si>
  <si>
    <t>Donations</t>
  </si>
  <si>
    <t>Chapter Profit</t>
  </si>
  <si>
    <t>Cost Breakdown</t>
  </si>
  <si>
    <t>Chapter Leadership Camp Transportation</t>
  </si>
  <si>
    <t xml:space="preserve">FLC Transportation </t>
  </si>
  <si>
    <t>FLC Shirts</t>
  </si>
  <si>
    <t>Regional Conference Transportation</t>
  </si>
  <si>
    <t>State Leadership Conference Transportation</t>
  </si>
  <si>
    <t>SLC Shirts</t>
  </si>
  <si>
    <t>ILC Transportation</t>
  </si>
  <si>
    <t>ILC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</si>
</sst>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16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8"/>
      <name val="Lucida San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8" fillId="0" borderId="0" applyFont="0" applyFill="0" applyBorder="0" applyAlignment="0" applyProtection="0"/>
    <xf numFmtId="14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0" fontId="7" fillId="2" borderId="4" xfId="2" applyFont="1" applyFill="1" applyBorder="1" applyAlignment="1">
      <alignment vertical="center"/>
    </xf>
    <xf numFmtId="8" fontId="7" fillId="2" borderId="5" xfId="0" applyNumberFormat="1" applyFont="1" applyFill="1" applyBorder="1" applyAlignment="1">
      <alignment vertical="center"/>
    </xf>
    <xf numFmtId="8" fontId="10" fillId="5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3" borderId="0" xfId="0" applyFont="1" applyFill="1"/>
    <xf numFmtId="0" fontId="4" fillId="3" borderId="0" xfId="1" applyFill="1" applyBorder="1"/>
    <xf numFmtId="0" fontId="11" fillId="3" borderId="0" xfId="1" applyFont="1" applyFill="1" applyBorder="1" applyAlignment="1">
      <alignment vertical="center"/>
    </xf>
    <xf numFmtId="0" fontId="12" fillId="0" borderId="0" xfId="0" applyFont="1"/>
    <xf numFmtId="0" fontId="1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6" borderId="5" xfId="2" applyFont="1" applyFill="1" applyBorder="1" applyAlignment="1">
      <alignment horizontal="left" vertical="center" wrapText="1" indent="1"/>
    </xf>
    <xf numFmtId="8" fontId="10" fillId="7" borderId="5" xfId="0" applyNumberFormat="1" applyFont="1" applyFill="1" applyBorder="1" applyAlignment="1">
      <alignment horizontal="right" vertical="center" indent="1"/>
    </xf>
    <xf numFmtId="0" fontId="9" fillId="4" borderId="4" xfId="3" applyFont="1" applyFill="1" applyBorder="1" applyAlignment="1">
      <alignment vertical="center"/>
    </xf>
    <xf numFmtId="0" fontId="9" fillId="4" borderId="6" xfId="3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48"/>
      <tableStyleElement type="headerRow" dxfId="47"/>
      <tableStyleElement type="totalRow" dxfId="46"/>
      <tableStyleElement type="firstRowStripe" dxfId="45"/>
      <tableStyleElement type="secondRowStripe" dxfId="44"/>
    </tableStyle>
    <tableStyle name="Personal monthly budget" pivot="0" count="7" xr9:uid="{DF2684C2-C435-47FA-9646-E632C3AE8948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4:G30" totalsRowCount="1" headerRowDxfId="29" dataDxfId="28" totalsRowDxfId="27">
  <autoFilter ref="B24:G2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FUNDRAISERS" totalsRowLabel="Subtotal" dataDxfId="26" totalsRowDxfId="20"/>
    <tableColumn id="2" xr3:uid="{00000000-0010-0000-0300-000002000000}" name="Projected Cost" dataDxfId="25" totalsRowDxfId="19"/>
    <tableColumn id="3" xr3:uid="{00000000-0010-0000-0300-000003000000}" name="Actual Cost" dataDxfId="24" totalsRowDxfId="18"/>
    <tableColumn id="6" xr3:uid="{EDBD3E61-551D-4682-8AD8-0ADD5B1C0FA1}" name="Chapter Proceeds" dataDxfId="21" totalsRowDxfId="17"/>
    <tableColumn id="5" xr3:uid="{125EC543-03E1-4F4B-82DD-A7DE147D5BCA}" name="Donations" dataDxfId="22" totalsRowDxfId="16"/>
    <tableColumn id="4" xr3:uid="{00000000-0010-0000-0300-000004000000}" name="Difference" totalsRowFunction="sum" dataDxfId="23" totalsRowDxfId="15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393284-1F61-492A-81FE-B45BA48313C8}" name="Housing3" displayName="Housing3" ref="G11:J22" totalsRowCount="1" headerRowDxfId="14" dataDxfId="13" totalsRowDxfId="12">
  <autoFilter ref="G11:J21" xr:uid="{8E2C25DB-F009-49CF-BC8A-143E6DA0FF50}"/>
  <tableColumns count="4">
    <tableColumn id="1" xr3:uid="{C9DE645B-C356-428B-BD9F-2F1CCFDE472E}" name="Cost Breakdown" totalsRowLabel="Subtotal" dataDxfId="11" totalsRowDxfId="3"/>
    <tableColumn id="2" xr3:uid="{07EC55EE-869D-4FC2-B082-8A25942441D9}" name="Projected Cost" dataDxfId="10" totalsRowDxfId="2"/>
    <tableColumn id="3" xr3:uid="{B834CA70-72DA-4D6E-A12F-62CCF4A86169}" name="Actual Cost" dataDxfId="9" totalsRowDxfId="1"/>
    <tableColumn id="4" xr3:uid="{BC9245C2-08C6-4C62-966C-9BE1131FCE5B}" name="Difference" totalsRowFunction="sum" dataDxfId="8" totalsRowDxfId="0">
      <calculatedColumnFormula>Housing3[[#This Row],[Projected Cost]]-Housing3[[#This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1:E22" totalsRowCount="1" headerRowDxfId="36" dataDxfId="35" totalsRowDxfId="34">
  <autoFilter ref="B11:E2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EVENTS" totalsRowLabel="Subtotal" dataDxfId="33" totalsRowDxfId="7"/>
    <tableColumn id="2" xr3:uid="{00000000-0010-0000-0000-000002000000}" name="Projected Cost" dataDxfId="32" totalsRowDxfId="6"/>
    <tableColumn id="3" xr3:uid="{00000000-0010-0000-0000-000003000000}" name="Actual Cost" dataDxfId="31" totalsRowDxfId="5"/>
    <tableColumn id="4" xr3:uid="{00000000-0010-0000-0000-000004000000}" name="Difference" totalsRowFunction="sum" dataDxfId="30" totalsRowDxfId="4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39"/>
  <sheetViews>
    <sheetView showGridLines="0" tabSelected="1" zoomScaleNormal="100" workbookViewId="0">
      <selection activeCell="J5" sqref="J5"/>
    </sheetView>
  </sheetViews>
  <sheetFormatPr defaultRowHeight="12.75"/>
  <cols>
    <col min="1" max="1" width="2.625" style="4" customWidth="1"/>
    <col min="2" max="2" width="35.25" customWidth="1"/>
    <col min="3" max="3" width="15.875" customWidth="1"/>
    <col min="4" max="4" width="12.875" customWidth="1"/>
    <col min="5" max="5" width="18.25" customWidth="1"/>
    <col min="6" max="6" width="11.625" customWidth="1"/>
    <col min="7" max="7" width="41.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>
      <c r="A1" s="3" t="s">
        <v>4</v>
      </c>
    </row>
    <row r="2" spans="1:10" s="1" customFormat="1" ht="71.25" customHeight="1">
      <c r="A2" s="19" t="s">
        <v>5</v>
      </c>
      <c r="B2" s="14"/>
      <c r="C2" s="16" t="s">
        <v>14</v>
      </c>
      <c r="D2" s="15"/>
      <c r="E2" s="15"/>
      <c r="F2" s="15"/>
      <c r="G2" s="15"/>
      <c r="H2" s="15"/>
      <c r="I2" s="15"/>
      <c r="J2" s="15"/>
    </row>
    <row r="4" spans="1:10" ht="24.95" customHeight="1">
      <c r="A4" s="4" t="s">
        <v>12</v>
      </c>
      <c r="B4" s="24" t="s">
        <v>17</v>
      </c>
      <c r="C4" s="25"/>
      <c r="D4" s="5"/>
      <c r="E4" s="22" t="s">
        <v>33</v>
      </c>
      <c r="F4" s="22"/>
      <c r="G4" s="22"/>
      <c r="H4" s="23">
        <f>SUM(E27,E28,E29)</f>
        <v>685</v>
      </c>
    </row>
    <row r="5" spans="1:10" ht="24.95" customHeight="1">
      <c r="B5" s="8" t="s">
        <v>18</v>
      </c>
      <c r="C5" s="9">
        <v>4300</v>
      </c>
      <c r="E5" s="22"/>
      <c r="F5" s="22"/>
      <c r="G5" s="22"/>
      <c r="H5" s="23"/>
      <c r="I5" s="6"/>
    </row>
    <row r="6" spans="1:10" ht="24.95" customHeight="1">
      <c r="B6" s="8" t="s">
        <v>19</v>
      </c>
      <c r="C6" s="9">
        <f>E36</f>
        <v>1349</v>
      </c>
      <c r="E6" s="22" t="s">
        <v>32</v>
      </c>
      <c r="F6" s="22"/>
      <c r="G6" s="22"/>
      <c r="H6" s="23">
        <f>SUM(F25,F28,F29,)</f>
        <v>1000</v>
      </c>
      <c r="I6" s="6"/>
    </row>
    <row r="7" spans="1:10" ht="24.95" customHeight="1">
      <c r="A7" s="4" t="s">
        <v>13</v>
      </c>
      <c r="B7" s="8" t="s">
        <v>20</v>
      </c>
      <c r="C7" s="10">
        <f>SUM(C5:C6)</f>
        <v>5649</v>
      </c>
      <c r="E7" s="22"/>
      <c r="F7" s="22"/>
      <c r="G7" s="22"/>
      <c r="H7" s="23"/>
      <c r="I7" s="6"/>
    </row>
    <row r="8" spans="1:10" ht="24.95" customHeight="1">
      <c r="B8" s="2"/>
      <c r="C8" s="2"/>
      <c r="D8" s="2"/>
      <c r="E8" s="6"/>
    </row>
    <row r="9" spans="1:10" ht="24.95" customHeight="1">
      <c r="A9" s="4" t="s">
        <v>9</v>
      </c>
      <c r="B9" s="5"/>
      <c r="C9" s="7"/>
    </row>
    <row r="11" spans="1:10" ht="24.95" customHeight="1">
      <c r="A11" s="4" t="s">
        <v>10</v>
      </c>
      <c r="B11" s="13" t="s">
        <v>15</v>
      </c>
      <c r="C11" s="13" t="s">
        <v>0</v>
      </c>
      <c r="D11" s="13" t="s">
        <v>1</v>
      </c>
      <c r="E11" s="13" t="s">
        <v>2</v>
      </c>
      <c r="F11" s="17"/>
      <c r="G11" s="13" t="s">
        <v>34</v>
      </c>
      <c r="H11" s="13" t="s">
        <v>0</v>
      </c>
      <c r="I11" s="13" t="s">
        <v>1</v>
      </c>
      <c r="J11" s="13" t="s">
        <v>2</v>
      </c>
    </row>
    <row r="12" spans="1:10" ht="24.95" customHeight="1">
      <c r="B12" s="11" t="s">
        <v>21</v>
      </c>
      <c r="C12" s="12">
        <v>1000</v>
      </c>
      <c r="D12" s="12">
        <v>1000</v>
      </c>
      <c r="E12" s="12">
        <f>Housing[[#This Row],[Projected Cost]]-Housing[[#This Row],[Actual Cost]]</f>
        <v>0</v>
      </c>
      <c r="F12" s="17"/>
      <c r="G12" s="11" t="s">
        <v>35</v>
      </c>
      <c r="H12" s="12">
        <v>120</v>
      </c>
      <c r="I12" s="12">
        <v>100</v>
      </c>
      <c r="J12" s="12">
        <f>Housing3[[#This Row],[Projected Cost]]-Housing3[[#This Row],[Actual Cost]]</f>
        <v>20</v>
      </c>
    </row>
    <row r="13" spans="1:10" ht="24.95" customHeight="1">
      <c r="B13" s="11" t="s">
        <v>22</v>
      </c>
      <c r="C13" s="12">
        <v>3580</v>
      </c>
      <c r="D13" s="12">
        <v>3580</v>
      </c>
      <c r="E13" s="12">
        <f>Housing[[#This Row],[Projected Cost]]-Housing[[#This Row],[Actual Cost]]</f>
        <v>0</v>
      </c>
      <c r="F13" s="17"/>
      <c r="G13" s="11" t="s">
        <v>36</v>
      </c>
      <c r="H13" s="12">
        <v>400</v>
      </c>
      <c r="I13" s="12">
        <v>400</v>
      </c>
      <c r="J13" s="12">
        <f>Housing3[[#This Row],[Projected Cost]]-Housing3[[#This Row],[Actual Cost]]</f>
        <v>0</v>
      </c>
    </row>
    <row r="14" spans="1:10" ht="24.95" customHeight="1">
      <c r="B14" s="11" t="s">
        <v>23</v>
      </c>
      <c r="C14" s="12">
        <v>500</v>
      </c>
      <c r="D14" s="12">
        <v>300</v>
      </c>
      <c r="E14" s="12">
        <f>Housing[[#This Row],[Projected Cost]]-Housing[[#This Row],[Actual Cost]]</f>
        <v>200</v>
      </c>
      <c r="F14" s="17"/>
      <c r="G14" s="11" t="s">
        <v>37</v>
      </c>
      <c r="H14" s="12">
        <v>275</v>
      </c>
      <c r="I14" s="12">
        <v>275</v>
      </c>
      <c r="J14" s="12">
        <f>Housing3[[#This Row],[Projected Cost]]-Housing3[[#This Row],[Actual Cost]]</f>
        <v>0</v>
      </c>
    </row>
    <row r="15" spans="1:10" ht="24.95" customHeight="1">
      <c r="B15" s="11" t="s">
        <v>24</v>
      </c>
      <c r="C15" s="12">
        <v>22</v>
      </c>
      <c r="D15" s="12">
        <v>28</v>
      </c>
      <c r="E15" s="12">
        <f>Housing[[#This Row],[Projected Cost]]-Housing[[#This Row],[Actual Cost]]</f>
        <v>-6</v>
      </c>
      <c r="F15" s="17"/>
      <c r="G15" s="11" t="s">
        <v>38</v>
      </c>
      <c r="H15" s="12">
        <v>200</v>
      </c>
      <c r="I15" s="12">
        <v>180</v>
      </c>
      <c r="J15" s="12">
        <f>Housing3[[#This Row],[Projected Cost]]-Housing3[[#This Row],[Actual Cost]]</f>
        <v>20</v>
      </c>
    </row>
    <row r="16" spans="1:10" ht="24.95" customHeight="1">
      <c r="B16" s="11" t="s">
        <v>25</v>
      </c>
      <c r="C16" s="12">
        <v>8</v>
      </c>
      <c r="D16" s="12">
        <v>8</v>
      </c>
      <c r="E16" s="12">
        <f>Housing[[#This Row],[Projected Cost]]-Housing[[#This Row],[Actual Cost]]</f>
        <v>0</v>
      </c>
      <c r="F16" s="17"/>
      <c r="G16" s="11" t="s">
        <v>39</v>
      </c>
      <c r="H16" s="12">
        <v>500</v>
      </c>
      <c r="I16" s="12">
        <v>450</v>
      </c>
      <c r="J16" s="12">
        <f>Housing3[[#This Row],[Projected Cost]]-Housing3[[#This Row],[Actual Cost]]</f>
        <v>50</v>
      </c>
    </row>
    <row r="17" spans="1:12" ht="24.95" customHeight="1">
      <c r="B17" s="11"/>
      <c r="C17" s="12"/>
      <c r="D17" s="12"/>
      <c r="E17" s="12"/>
      <c r="F17" s="17"/>
      <c r="G17" s="11" t="s">
        <v>40</v>
      </c>
      <c r="H17" s="12">
        <v>650</v>
      </c>
      <c r="I17" s="12">
        <v>575</v>
      </c>
      <c r="J17" s="12">
        <f>Housing3[[#This Row],[Projected Cost]]-Housing3[[#This Row],[Actual Cost]]</f>
        <v>75</v>
      </c>
    </row>
    <row r="18" spans="1:12" ht="24.95" customHeight="1">
      <c r="B18" s="11"/>
      <c r="C18" s="12"/>
      <c r="D18" s="12"/>
      <c r="E18" s="12"/>
      <c r="F18" s="17"/>
      <c r="G18" s="11" t="s">
        <v>41</v>
      </c>
      <c r="H18" s="12">
        <v>6000</v>
      </c>
      <c r="I18" s="12">
        <v>5500</v>
      </c>
      <c r="J18" s="12">
        <f>Housing3[[#This Row],[Projected Cost]]-Housing3[[#This Row],[Actual Cost]]</f>
        <v>500</v>
      </c>
    </row>
    <row r="19" spans="1:12" ht="24.95" customHeight="1">
      <c r="B19" s="11"/>
      <c r="C19" s="12"/>
      <c r="D19" s="12"/>
      <c r="E19" s="12"/>
      <c r="F19" s="17"/>
      <c r="G19" s="11" t="s">
        <v>42</v>
      </c>
      <c r="H19" s="12">
        <v>250</v>
      </c>
      <c r="I19" s="12">
        <v>300</v>
      </c>
      <c r="J19" s="12">
        <f>Housing3[[#This Row],[Projected Cost]]-Housing3[[#This Row],[Actual Cost]]</f>
        <v>-50</v>
      </c>
    </row>
    <row r="20" spans="1:12" ht="24.95" customHeight="1">
      <c r="B20" s="11"/>
      <c r="C20" s="12"/>
      <c r="D20" s="12"/>
      <c r="E20" s="12"/>
      <c r="F20" s="17"/>
      <c r="G20" s="11"/>
      <c r="H20" s="12"/>
      <c r="I20" s="12"/>
      <c r="J20" s="12"/>
    </row>
    <row r="21" spans="1:12" ht="24.95" customHeight="1">
      <c r="B21" s="11"/>
      <c r="C21" s="12"/>
      <c r="D21" s="12"/>
      <c r="E21" s="12"/>
      <c r="F21" s="17"/>
      <c r="G21" s="11"/>
      <c r="H21" s="12"/>
      <c r="I21" s="12"/>
      <c r="J21" s="12"/>
    </row>
    <row r="22" spans="1:12" ht="24.95" customHeight="1">
      <c r="B22" s="18" t="s">
        <v>3</v>
      </c>
      <c r="C22" s="12"/>
      <c r="D22" s="12"/>
      <c r="E22" s="12">
        <f>SUBTOTAL(109,Housing[Difference])</f>
        <v>194</v>
      </c>
      <c r="F22" s="17"/>
      <c r="G22" s="18" t="s">
        <v>3</v>
      </c>
      <c r="H22" s="12"/>
      <c r="I22" s="12"/>
      <c r="J22" s="12">
        <f>SUBTOTAL(109,Housing3[Difference])</f>
        <v>615</v>
      </c>
    </row>
    <row r="23" spans="1:12" ht="24.95" customHeight="1">
      <c r="B23" s="21"/>
      <c r="C23" s="21"/>
      <c r="D23" s="21"/>
      <c r="E23" s="21"/>
      <c r="F23" s="17"/>
      <c r="G23" s="13"/>
      <c r="H23" s="13"/>
      <c r="I23" s="13"/>
      <c r="J23" s="13"/>
    </row>
    <row r="24" spans="1:12" ht="24.95" customHeight="1">
      <c r="A24" s="4" t="s">
        <v>11</v>
      </c>
      <c r="B24" s="13" t="s">
        <v>16</v>
      </c>
      <c r="C24" s="13" t="s">
        <v>0</v>
      </c>
      <c r="D24" s="13" t="s">
        <v>1</v>
      </c>
      <c r="E24" s="13" t="s">
        <v>28</v>
      </c>
      <c r="F24" s="13" t="s">
        <v>32</v>
      </c>
      <c r="G24" s="26" t="s">
        <v>2</v>
      </c>
      <c r="H24" s="17"/>
      <c r="I24" s="11"/>
      <c r="J24" s="12"/>
      <c r="K24" s="12"/>
      <c r="L24" s="12"/>
    </row>
    <row r="25" spans="1:12" ht="24.95" customHeight="1">
      <c r="B25" s="11" t="s">
        <v>26</v>
      </c>
      <c r="C25" s="12">
        <v>500</v>
      </c>
      <c r="D25" s="12">
        <v>250</v>
      </c>
      <c r="E25" s="12"/>
      <c r="F25" s="12">
        <v>750</v>
      </c>
      <c r="G25" s="12">
        <f>Transportation[[#This Row],[Projected Cost]]-Transportation[[#This Row],[Actual Cost]]</f>
        <v>250</v>
      </c>
      <c r="H25" s="17"/>
      <c r="I25" s="11"/>
      <c r="J25" s="12"/>
      <c r="K25" s="12"/>
      <c r="L25" s="12"/>
    </row>
    <row r="26" spans="1:12" ht="24.95" customHeight="1">
      <c r="B26" s="11" t="s">
        <v>27</v>
      </c>
      <c r="C26" s="12">
        <v>0</v>
      </c>
      <c r="D26" s="12">
        <v>10</v>
      </c>
      <c r="E26" s="12"/>
      <c r="F26" s="12"/>
      <c r="G26" s="12">
        <f>Transportation[[#This Row],[Projected Cost]]-Transportation[[#This Row],[Actual Cost]]</f>
        <v>-10</v>
      </c>
      <c r="H26" s="17"/>
      <c r="I26" s="11"/>
      <c r="J26" s="12"/>
      <c r="K26" s="12"/>
      <c r="L26" s="12"/>
    </row>
    <row r="27" spans="1:12" ht="24.95" customHeight="1">
      <c r="B27" s="11" t="s">
        <v>29</v>
      </c>
      <c r="C27" s="12">
        <v>1000</v>
      </c>
      <c r="D27" s="12">
        <v>750</v>
      </c>
      <c r="E27" s="12">
        <v>500</v>
      </c>
      <c r="F27" s="12"/>
      <c r="G27" s="12">
        <f>Transportation[[#This Row],[Projected Cost]]-Transportation[[#This Row],[Actual Cost]]</f>
        <v>250</v>
      </c>
      <c r="H27" s="17"/>
      <c r="I27" s="11"/>
      <c r="J27" s="12"/>
      <c r="K27" s="12"/>
      <c r="L27" s="12"/>
    </row>
    <row r="28" spans="1:12" ht="24.95" customHeight="1">
      <c r="B28" s="11" t="s">
        <v>30</v>
      </c>
      <c r="C28" s="12">
        <v>250</v>
      </c>
      <c r="D28" s="12">
        <v>250</v>
      </c>
      <c r="E28" s="12">
        <v>150</v>
      </c>
      <c r="F28" s="12">
        <v>150</v>
      </c>
      <c r="G28" s="12">
        <f>Transportation[[#This Row],[Projected Cost]]-Transportation[[#This Row],[Actual Cost]]</f>
        <v>0</v>
      </c>
      <c r="H28" s="17"/>
      <c r="I28" s="11"/>
      <c r="J28" s="12"/>
      <c r="K28" s="12"/>
      <c r="L28" s="12"/>
    </row>
    <row r="29" spans="1:12" ht="24.95" customHeight="1">
      <c r="B29" s="11" t="s">
        <v>31</v>
      </c>
      <c r="C29" s="12">
        <v>150</v>
      </c>
      <c r="D29" s="12">
        <v>100</v>
      </c>
      <c r="E29" s="12">
        <v>35</v>
      </c>
      <c r="F29" s="12">
        <v>100</v>
      </c>
      <c r="G29" s="12">
        <f>Transportation[[#This Row],[Projected Cost]]-Transportation[[#This Row],[Actual Cost]]</f>
        <v>50</v>
      </c>
      <c r="H29" s="17"/>
      <c r="I29" s="11"/>
      <c r="J29" s="12"/>
      <c r="K29" s="12"/>
      <c r="L29" s="12"/>
    </row>
    <row r="30" spans="1:12" ht="24.95" customHeight="1">
      <c r="B30" s="18" t="s">
        <v>3</v>
      </c>
      <c r="C30" s="12"/>
      <c r="D30" s="12"/>
      <c r="E30" s="12"/>
      <c r="F30" s="12"/>
      <c r="G30" s="12">
        <f>SUBTOTAL(109,Transportation[Difference])</f>
        <v>540</v>
      </c>
      <c r="H30" s="17"/>
      <c r="I30" s="18"/>
      <c r="J30" s="12"/>
      <c r="K30" s="12"/>
      <c r="L30" s="12"/>
    </row>
    <row r="31" spans="1:12" ht="24.95" customHeight="1">
      <c r="B31" s="21"/>
      <c r="C31" s="21"/>
      <c r="D31" s="21"/>
      <c r="E31" s="21"/>
      <c r="H31" s="17"/>
      <c r="I31" s="21"/>
      <c r="J31" s="21"/>
      <c r="K31" s="21"/>
      <c r="L31" s="21"/>
    </row>
    <row r="32" spans="1:12" ht="24.95" customHeight="1">
      <c r="B32" s="22" t="s">
        <v>6</v>
      </c>
      <c r="C32" s="22"/>
      <c r="D32" s="22"/>
      <c r="E32" s="23">
        <f>SUM(Transportation[Projected Cost],C12:C16,H12:H19)</f>
        <v>15405</v>
      </c>
      <c r="H32" s="17"/>
      <c r="I32" s="13"/>
      <c r="J32" s="13"/>
      <c r="K32" s="13"/>
      <c r="L32" s="13"/>
    </row>
    <row r="33" spans="1:5" ht="24.95" customHeight="1">
      <c r="A33" s="17"/>
      <c r="B33" s="22"/>
      <c r="C33" s="22"/>
      <c r="D33" s="22"/>
      <c r="E33" s="23"/>
    </row>
    <row r="34" spans="1:5" ht="24.95" customHeight="1">
      <c r="A34" s="17"/>
      <c r="B34" s="22" t="s">
        <v>7</v>
      </c>
      <c r="C34" s="22"/>
      <c r="D34" s="22"/>
      <c r="E34" s="23">
        <f>SUM(Transportation[Actual Cost],D12:D16,I12:I19)</f>
        <v>14056</v>
      </c>
    </row>
    <row r="35" spans="1:5" ht="24.95" customHeight="1">
      <c r="A35" s="17"/>
      <c r="B35" s="22"/>
      <c r="C35" s="22"/>
      <c r="D35" s="22"/>
      <c r="E35" s="23"/>
    </row>
    <row r="36" spans="1:5" ht="24.95" customHeight="1">
      <c r="A36" s="17"/>
      <c r="B36" s="22" t="s">
        <v>8</v>
      </c>
      <c r="C36" s="22"/>
      <c r="D36" s="22"/>
      <c r="E36" s="23">
        <f>E32-E34</f>
        <v>1349</v>
      </c>
    </row>
    <row r="37" spans="1:5" ht="24.95" customHeight="1">
      <c r="A37" s="17"/>
      <c r="B37" s="22"/>
      <c r="C37" s="22"/>
      <c r="D37" s="22"/>
      <c r="E37" s="23"/>
    </row>
    <row r="38" spans="1:5" ht="24.95" customHeight="1">
      <c r="A38" s="17"/>
      <c r="B38" s="20"/>
      <c r="C38" s="20"/>
      <c r="D38" s="20"/>
      <c r="E38" s="20"/>
    </row>
    <row r="39" spans="1:5" ht="24.95" customHeight="1">
      <c r="A39" s="17"/>
    </row>
  </sheetData>
  <mergeCells count="15">
    <mergeCell ref="I31:L31"/>
    <mergeCell ref="B32:D33"/>
    <mergeCell ref="E4:G5"/>
    <mergeCell ref="E6:G7"/>
    <mergeCell ref="B23:E23"/>
    <mergeCell ref="B4:C4"/>
    <mergeCell ref="H4:H5"/>
    <mergeCell ref="H6:H7"/>
    <mergeCell ref="B38:E38"/>
    <mergeCell ref="B31:E31"/>
    <mergeCell ref="B36:D37"/>
    <mergeCell ref="E36:E37"/>
    <mergeCell ref="E32:E33"/>
    <mergeCell ref="E34:E35"/>
    <mergeCell ref="B34:D35"/>
  </mergeCells>
  <phoneticPr fontId="15" type="noConversion"/>
  <dataValidations count="7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1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24" xr:uid="{AFC8D67D-8805-4E04-8494-156CF7945383}"/>
  </dataValidation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G25:G29 E33 E35" emptyCellReferenc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20e454f4-3b14-414b-9f0b-a1f1e5573b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419f11067d36918f3a041a5c109bd541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5773e9fbd14fbb56771969c08f49e13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20e454f4-3b14-414b-9f0b-a1f1e5573b6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c5d5c29-9739-4184-85c5-69484fc575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0F99E9-C83B-4121-B542-3693B2E36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2020-02-28T16:23:55Z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